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9800ABFF-9B87-4409-A911-275F35B57738}" xr6:coauthVersionLast="36" xr6:coauthVersionMax="36" xr10:uidLastSave="{00000000-0000-0000-0000-000000000000}"/>
  <bookViews>
    <workbookView xWindow="0" yWindow="0" windowWidth="28800" windowHeight="1098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ACT!$A$1:$E$238</definedName>
    <definedName name="_xlnm.Print_Area" localSheetId="2">ESF!$A$1:$J$203</definedName>
  </definedName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<sst xmlns="http://schemas.openxmlformats.org/spreadsheetml/2006/main" count="859" uniqueCount="603">
  <si>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</si>
  <si>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</si>
  <si>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</si>
  <si>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</si>
  <si>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</si>
  <si>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</si>
  <si>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</si>
  <si>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</si>
  <si>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</si>
  <si>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</si>
  <si>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</si>
  <si>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</si>
  <si>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</si>
  <si>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</si>
  <si>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</si>
  <si>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</si>
  <si>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</si>
  <si>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</si>
  <si>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</si>
  <si>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</si>
  <si>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</si>
  <si>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</si>
  <si>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</si>
  <si>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</si>
  <si>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</si>
  <si>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</si>
  <si>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</si>
  <si>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</si>
  <si>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</si>
  <si>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</si>
  <si>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</si>
  <si>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</si>
  <si>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</si>
  <si>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</si>
  <si>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</si>
  <si>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</si>
  <si>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</si>
  <si>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</si>
  <si>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</si>
  <si>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</si>
  <si>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</si>
  <si>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</si>
  <si>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</si>
  <si>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</si>
  <si>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</si>
  <si>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</si>
  <si>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</si>
  <si>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</si>
  <si>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</si>
  <si>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</si>
  <si>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</si>
  <si>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</si>
  <si>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</si>
  <si>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</si>
  <si>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</si>
  <si>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</si>
  <si>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</si>
  <si>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</si>
  <si>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</si>
  <si>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</si>
  <si>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</si>
  <si>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</si>
  <si>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</si>
  <si>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</si>
  <si>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</si>
  <si>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</si>
  <si>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</si>
  <si>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</si>
  <si>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</si>
  <si>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</si>
  <si>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</si>
  <si>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</si>
  <si>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</si>
  <si>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</si>
  <si>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</si>
  <si>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</si>
  <si>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</si>
  <si>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</si>
  <si>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</si>
  <si>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</si>
  <si>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</si>
  <si>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</si>
  <si>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</si>
  <si>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</si>
  <si>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</si>
  <si>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</si>
  <si>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</si>
  <si>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</si>
  <si>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</si>
  <si>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</si>
  <si>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</si>
  <si>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</si>
  <si>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</si>
  <si>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</si>
  <si>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</si>
  <si>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</si>
  <si>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</si>
  <si>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</si>
  <si>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</si>
  <si>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</si>
  <si>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</si>
  <si>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</si>
  <si>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</si>
  <si>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</si>
  <si>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</si>
  <si>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</si>
  <si>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</si>
  <si>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</si>
  <si>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</si>
  <si>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</si>
  <si>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</si>
  <si>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</si>
  <si>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</si>
  <si>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</si>
  <si>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</si>
  <si>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</si>
  <si>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</si>
  <si>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</si>
  <si>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</si>
  <si>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</si>
  <si>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</si>
  <si>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</si>
  <si>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</si>
  <si>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</si>
  <si>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</si>
  <si>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</si>
  <si>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</si>
  <si>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</si>
  <si>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</si>
  <si>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</si>
  <si>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</si>
  <si>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</si>
  <si>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</si>
  <si>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</si>
  <si>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</si>
  <si>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</si>
  <si>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</si>
  <si>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</si>
  <si>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</si>
  <si>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</si>
  <si>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</si>
  <si>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</si>
  <si>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</si>
  <si>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</si>
  <si>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</si>
  <si>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</si>
  <si>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</si>
  <si>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</si>
  <si>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</si>
  <si>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</si>
  <si>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</si>
  <si>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</si>
  <si>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</si>
  <si>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</si>
  <si>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</si>
  <si>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</si>
  <si>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</si>
  <si>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</si>
  <si>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</si>
  <si>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</si>
  <si>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</si>
  <si>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</si>
  <si>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</si>
  <si>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</si>
  <si>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</si>
  <si>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</si>
  <si>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</si>
  <si>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</si>
  <si>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</si>
  <si>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</si>
  <si>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</si>
  <si>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</si>
  <si>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</si>
  <si>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</si>
  <si>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</si>
  <si>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</si>
  <si>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</si>
  <si>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</si>
  <si>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</si>
  <si>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</si>
  <si>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</si>
  <si>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</si>
  <si>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</si>
  <si>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</si>
  <si>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</si>
  <si>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</si>
  <si>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</si>
  <si>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</si>
  <si>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</si>
  <si>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</si>
  <si>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</si>
  <si>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</si>
  <si>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</si>
  <si>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</si>
  <si>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</si>
  <si>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</si>
  <si>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</si>
  <si>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</si>
  <si>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</si>
  <si>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</si>
  <si>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</si>
  <si>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</si>
  <si>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</si>
  <si>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</si>
  <si>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</si>
  <si>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</si>
  <si>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</si>
  <si>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</si>
  <si>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</si>
  <si>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</si>
  <si>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</si>
  <si>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</si>
  <si>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</si>
  <si>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</si>
  <si>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</si>
  <si>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</si>
  <si>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</si>
  <si>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</si>
  <si>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</si>
  <si>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</si>
  <si>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</si>
  <si>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</si>
  <si>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</si>
  <si>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</si>
  <si>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</si>
  <si>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</si>
  <si>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</si>
  <si>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</si>
  <si>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</si>
  <si>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</si>
  <si>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</si>
  <si>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</si>
  <si>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</si>
  <si>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</si>
  <si>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</si>
  <si>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</si>
  <si>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</si>
  <si>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</si>
  <si>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</si>
  <si>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</si>
  <si>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</si>
  <si>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</si>
  <si>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</si>
  <si>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</si>
  <si>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</si>
  <si>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</si>
  <si>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</si>
  <si>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</si>
  <si>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</si>
  <si>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</si>
  <si>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</si>
  <si>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</si>
  <si>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</si>
  <si>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</si>
  <si>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</si>
  <si>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</si>
  <si>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</si>
  <si>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</si>
  <si>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</si>
  <si>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</si>
  <si>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</si>
  <si>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</si>
  <si>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</si>
  <si>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</si>
  <si>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</si>
  <si>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</si>
  <si>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</si>
  <si>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</si>
  <si>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</si>
  <si>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</si>
  <si>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</si>
  <si>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</si>
  <si>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</si>
  <si>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</si>
  <si>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</si>
  <si>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</si>
  <si>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</si>
  <si>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</si>
  <si>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</si>
  <si>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</si>
  <si>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</si>
  <si>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</si>
  <si>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</si>
  <si>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</si>
  <si>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</si>
  <si>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</si>
  <si>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</si>
  <si>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</si>
  <si>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</si>
  <si>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</si>
  <si>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</si>
  <si>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</si>
  <si>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</si>
  <si>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</si>
  <si>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</si>
  <si>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</si>
  <si>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</si>
  <si>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</si>
  <si>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</si>
  <si>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</si>
  <si>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</si>
  <si>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</si>
  <si>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</si>
  <si>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</si>
  <si>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</si>
  <si>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</si>
  <si>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</si>
  <si>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</si>
  <si>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</si>
  <si>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</si>
  <si>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</si>
  <si>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</si>
  <si>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</si>
  <si>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</si>
  <si>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</si>
  <si>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</si>
  <si>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</si>
  <si>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</si>
  <si>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</si>
  <si>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</si>
  <si>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</si>
  <si>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</si>
  <si>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</si>
  <si>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</si>
  <si>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</si>
  <si>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</si>
  <si>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</si>
  <si>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</si>
  <si>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</si>
  <si>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</si>
  <si>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</si>
  <si>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</si>
  <si>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</si>
  <si>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</si>
  <si>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</si>
  <si>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</si>
  <si>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</si>
  <si>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</si>
  <si>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</si>
  <si>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</si>
  <si>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</si>
  <si>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</si>
  <si>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</si>
  <si>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</si>
  <si>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</si>
  <si>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</si>
  <si>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</si>
  <si>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</si>
  <si>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</si>
  <si>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</si>
  <si>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</si>
  <si>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</si>
  <si>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</si>
  <si>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</si>
  <si>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</si>
  <si>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</si>
  <si>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</si>
  <si>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</si>
  <si>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</si>
  <si>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</si>
  <si>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</si>
  <si>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</si>
  <si>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</si>
  <si>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</si>
  <si>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</si>
  <si>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</si>
  <si>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</si>
  <si>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</si>
  <si>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</si>
  <si>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</si>
  <si>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</si>
  <si>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</si>
  <si>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</si>
  <si>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</si>
  <si>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</si>
  <si>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</si>
  <si>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</si>
  <si>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</si>
  <si>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</si>
  <si>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</si>
  <si>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</si>
  <si>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</si>
  <si>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</si>
  <si>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</si>
  <si>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</si>
  <si>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</si>
  <si>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</si>
  <si>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</si>
  <si>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</si>
  <si>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</si>
  <si>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</si>
  <si>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</si>
  <si>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</si>
  <si>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</si>
  <si>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</si>
  <si>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</si>
  <si>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</si>
  <si>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</si>
  <si>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</si>
  <si>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</si>
  <si>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</si>
  <si>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</si>
  <si>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</si>
  <si>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</si>
  <si>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</si>
  <si>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</si>
  <si>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</si>
  <si>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</si>
  <si>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</si>
  <si>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</si>
  <si>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</si>
  <si>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</si>
  <si>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</si>
  <si>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</si>
  <si>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</si>
  <si>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</si>
  <si>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</si>
  <si>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</si>
  <si>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</si>
  <si>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</si>
  <si>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</si>
  <si>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</si>
  <si>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</si>
  <si>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</si>
  <si>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</si>
  <si>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</si>
  <si>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</si>
  <si>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</si>
  <si>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</si>
  <si>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</si>
  <si>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</si>
  <si>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</si>
  <si>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</si>
  <si>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</si>
  <si>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</si>
  <si>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</si>
  <si>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</si>
  <si>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</si>
  <si>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</si>
  <si>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</si>
  <si>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</si>
  <si>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</si>
  <si>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</si>
  <si>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</si>
  <si>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</si>
  <si>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</si>
  <si>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</si>
  <si>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</si>
  <si>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</si>
  <si>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</si>
  <si>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</si>
  <si>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</si>
  <si>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</si>
  <si>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</si>
  <si>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</si>
  <si>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</si>
  <si>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</si>
  <si>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</si>
  <si>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</si>
  <si>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</si>
  <si>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</si>
  <si>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</si>
  <si>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</si>
  <si>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</si>
  <si>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</si>
  <si>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</si>
  <si>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</si>
  <si>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</si>
  <si>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</si>
  <si>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</si>
  <si>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</si>
  <si>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</si>
  <si>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</si>
  <si>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</si>
  <si>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</si>
  <si>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</si>
  <si>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</si>
  <si>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</si>
  <si>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</si>
  <si>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</si>
  <si>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</si>
  <si>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</si>
  <si>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</si>
  <si>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</si>
  <si>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</si>
  <si>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</si>
  <si>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</si>
  <si>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</si>
  <si>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</si>
  <si>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</si>
  <si>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</si>
  <si>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</si>
  <si>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</si>
  <si>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</si>
  <si>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</si>
  <si>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</si>
  <si>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</si>
  <si>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</si>
  <si>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</si>
  <si>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</si>
  <si>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</si>
  <si>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</si>
  <si>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</si>
  <si>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</si>
  <si>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</si>
  <si>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</si>
  <si>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</si>
  <si>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</si>
  <si>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</si>
  <si>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</si>
  <si>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</si>
  <si>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</si>
  <si>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</si>
  <si>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</si>
  <si>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</si>
  <si>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</si>
  <si>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</si>
  <si>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</si>
  <si>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</si>
  <si>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</si>
  <si>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</si>
  <si>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</si>
  <si>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</si>
  <si>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</si>
  <si>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</si>
  <si>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</si>
  <si>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</si>
  <si>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</si>
  <si>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</si>
  <si>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</si>
  <si>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</si>
  <si>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</si>
  <si>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</si>
  <si>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</si>
  <si>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</si>
  <si>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</si>
  <si>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</si>
  <si>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</si>
  <si>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</si>
  <si>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</si>
  <si>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</si>
  <si>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</si>
  <si>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</si>
  <si>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</si>
  <si>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</si>
  <si>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</si>
  <si>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</si>
  <si>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</si>
  <si>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</si>
  <si>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</si>
  <si>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</si>
  <si>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</si>
  <si>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</si>
  <si>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</si>
  <si>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</si>
  <si>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</si>
  <si>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</si>
  <si>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</si>
  <si>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</si>
  <si>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</si>
  <si>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</si>
  <si>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</si>
  <si>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</si>
  <si>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</si>
  <si>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</si>
  <si>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</si>
  <si>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</si>
  <si>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</si>
  <si>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</si>
  <si>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</si>
  <si>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</si>
  <si>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</si>
  <si>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</si>
  <si>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</si>
  <si>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</si>
  <si>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</si>
  <si>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</si>
  <si>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</si>
  <si>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</si>
  <si>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</si>
  <si>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</si>
  <si>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</si>
  <si>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</si>
  <si>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</si>
  <si>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</si>
  <si>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</si>
  <si>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</si>
  <si>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</si>
  <si>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</si>
  <si>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</si>
  <si>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</si>
  <si>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</si>
  <si>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</si>
  <si>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</si>
  <si>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</si>
  <si>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</si>
  <si>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</si>
  <si>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</si>
  <si>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</si>
  <si>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</si>
  <si>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San Felipe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</si>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</sst>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66</xdr:row>
      <xdr:rowOff>104775</xdr:rowOff>
    </xdr:from>
    <xdr:to>
      <xdr:col>4</xdr:col>
      <xdr:colOff>677</xdr:colOff>
      <xdr:row>74</xdr:row>
      <xdr:rowOff>20366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81" b="90000" l="9963" r="93400">
                      <a14:foregroundMark x1="18306" y1="84881" x2="48319" y2="15595"/>
                      <a14:foregroundMark x1="28767" y1="44286" x2="45081" y2="44881"/>
                      <a14:foregroundMark x1="80448" y1="39881" x2="89539" y2="19286"/>
                      <a14:foregroundMark x1="76463" y1="36786" x2="69240" y2="18095"/>
                      <a14:foregroundMark x1="83686" y1="40595" x2="93524" y2="42381"/>
                      <a14:foregroundMark x1="28144" y1="43690" x2="34620" y2="45595"/>
                      <a14:foregroundMark x1="69240" y1="14286" x2="78456" y2="9881"/>
                      <a14:foregroundMark x1="81071" y1="11786" x2="88917" y2="18095"/>
                      <a14:foregroundMark x1="45704" y1="41667" x2="48692" y2="22976"/>
                      <a14:backgroundMark x1="42341" y1="43095" x2="46451" y2="25595"/>
                      <a14:backgroundMark x1="38232" y1="40595" x2="44209" y2="24286"/>
                      <a14:backgroundMark x1="74097" y1="16905" x2="79328" y2="32500"/>
                    </a14:backgroundRemoval>
                  </a14:imgEffect>
                  <a14:imgEffect>
                    <a14:artisticPaintStrok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91337">
          <a:off x="7296150" y="9820275"/>
          <a:ext cx="677" cy="105859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view="pageBreakPreview" zoomScaleNormal="100" zoomScaleSheetLayoutView="100" workbookViewId="0">
      <pane ySplit="5" topLeftCell="A6" activePane="bottomLeft" state="frozen"/>
      <selection activeCell="A14" sqref="A14:B14"/>
      <selection pane="bottomLeft" activeCell="B68" sqref="B68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view="pageBreakPreview" zoomScale="85" zoomScaleNormal="100" zoomScaleSheetLayoutView="85" workbookViewId="0">
      <selection activeCell="E216" sqref="E21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432956874.01999998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48645801.409999996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28142280.550000001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26145603.800000001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15468.19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1981208.56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3827989.93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3798053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29936.93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13748904.93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13748904.93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2926626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1144581.3999999999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67162.73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1595234.07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119647.8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384311072.60999995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346485096.08999997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144134170.91999999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199231252.25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703923.04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2415749.88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37825976.520000003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37825976.520000003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228182283.93000001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169677079.69999999</v>
      </c>
      <c r="D95" s="124">
        <f>C95/$C$94</f>
        <v>0.74360321396402629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90868140.859999999</v>
      </c>
      <c r="D96" s="124">
        <f t="shared" ref="D96:D159" si="0">C96/$C$94</f>
        <v>0.39822609930521963</v>
      </c>
      <c r="E96" s="42"/>
    </row>
    <row r="97" spans="1:5" x14ac:dyDescent="0.2">
      <c r="A97" s="44">
        <v>5111</v>
      </c>
      <c r="B97" s="42" t="s">
        <v>279</v>
      </c>
      <c r="C97" s="45">
        <v>60800548.32</v>
      </c>
      <c r="D97" s="46">
        <f t="shared" si="0"/>
        <v>0.26645604239219517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2068717.75</v>
      </c>
      <c r="D99" s="46">
        <f t="shared" si="0"/>
        <v>9.0660752200842423E-3</v>
      </c>
      <c r="E99" s="42"/>
    </row>
    <row r="100" spans="1:5" x14ac:dyDescent="0.2">
      <c r="A100" s="44">
        <v>5114</v>
      </c>
      <c r="B100" s="42" t="s">
        <v>282</v>
      </c>
      <c r="C100" s="45">
        <v>15335198.68</v>
      </c>
      <c r="D100" s="46">
        <f t="shared" si="0"/>
        <v>6.7205912816195729E-2</v>
      </c>
      <c r="E100" s="42"/>
    </row>
    <row r="101" spans="1:5" x14ac:dyDescent="0.2">
      <c r="A101" s="44">
        <v>5115</v>
      </c>
      <c r="B101" s="42" t="s">
        <v>283</v>
      </c>
      <c r="C101" s="45">
        <v>10214047.91</v>
      </c>
      <c r="D101" s="46">
        <f t="shared" si="0"/>
        <v>4.4762668398627241E-2</v>
      </c>
      <c r="E101" s="42"/>
    </row>
    <row r="102" spans="1:5" x14ac:dyDescent="0.2">
      <c r="A102" s="44">
        <v>5116</v>
      </c>
      <c r="B102" s="42" t="s">
        <v>284</v>
      </c>
      <c r="C102" s="45">
        <v>2449628.2000000002</v>
      </c>
      <c r="D102" s="46">
        <f t="shared" si="0"/>
        <v>1.0735400478117215E-2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34134689.550000004</v>
      </c>
      <c r="D103" s="124">
        <f t="shared" si="0"/>
        <v>0.14959395165170483</v>
      </c>
      <c r="E103" s="42"/>
    </row>
    <row r="104" spans="1:5" x14ac:dyDescent="0.2">
      <c r="A104" s="44">
        <v>5121</v>
      </c>
      <c r="B104" s="42" t="s">
        <v>286</v>
      </c>
      <c r="C104" s="45">
        <v>1606749.03</v>
      </c>
      <c r="D104" s="46">
        <f t="shared" si="0"/>
        <v>7.0415152409154871E-3</v>
      </c>
      <c r="E104" s="42"/>
    </row>
    <row r="105" spans="1:5" x14ac:dyDescent="0.2">
      <c r="A105" s="44">
        <v>5122</v>
      </c>
      <c r="B105" s="42" t="s">
        <v>287</v>
      </c>
      <c r="C105" s="45">
        <v>815455.49</v>
      </c>
      <c r="D105" s="46">
        <f t="shared" si="0"/>
        <v>3.5737020243436562E-3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6794759.0599999996</v>
      </c>
      <c r="D107" s="46">
        <f t="shared" si="0"/>
        <v>2.9777767769580406E-2</v>
      </c>
      <c r="E107" s="42"/>
    </row>
    <row r="108" spans="1:5" x14ac:dyDescent="0.2">
      <c r="A108" s="44">
        <v>5125</v>
      </c>
      <c r="B108" s="42" t="s">
        <v>290</v>
      </c>
      <c r="C108" s="45">
        <v>363870.65</v>
      </c>
      <c r="D108" s="46">
        <f t="shared" si="0"/>
        <v>1.594648996114113E-3</v>
      </c>
      <c r="E108" s="42"/>
    </row>
    <row r="109" spans="1:5" x14ac:dyDescent="0.2">
      <c r="A109" s="44">
        <v>5126</v>
      </c>
      <c r="B109" s="42" t="s">
        <v>291</v>
      </c>
      <c r="C109" s="45">
        <v>16543521.77</v>
      </c>
      <c r="D109" s="46">
        <f t="shared" si="0"/>
        <v>7.2501341844203357E-2</v>
      </c>
      <c r="E109" s="42"/>
    </row>
    <row r="110" spans="1:5" x14ac:dyDescent="0.2">
      <c r="A110" s="44">
        <v>5127</v>
      </c>
      <c r="B110" s="42" t="s">
        <v>292</v>
      </c>
      <c r="C110" s="45">
        <v>3618428.67</v>
      </c>
      <c r="D110" s="46">
        <f t="shared" si="0"/>
        <v>1.585762315846586E-2</v>
      </c>
      <c r="E110" s="42"/>
    </row>
    <row r="111" spans="1:5" x14ac:dyDescent="0.2">
      <c r="A111" s="44">
        <v>5128</v>
      </c>
      <c r="B111" s="42" t="s">
        <v>293</v>
      </c>
      <c r="C111" s="45">
        <v>799405.73</v>
      </c>
      <c r="D111" s="46">
        <f t="shared" si="0"/>
        <v>3.5033645742858612E-3</v>
      </c>
      <c r="E111" s="42"/>
    </row>
    <row r="112" spans="1:5" x14ac:dyDescent="0.2">
      <c r="A112" s="44">
        <v>5129</v>
      </c>
      <c r="B112" s="42" t="s">
        <v>294</v>
      </c>
      <c r="C112" s="45">
        <v>3592499.15</v>
      </c>
      <c r="D112" s="46">
        <f t="shared" si="0"/>
        <v>1.5743988043796068E-2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44674249.289999999</v>
      </c>
      <c r="D113" s="124">
        <f t="shared" si="0"/>
        <v>0.19578316300710188</v>
      </c>
      <c r="E113" s="42"/>
    </row>
    <row r="114" spans="1:5" x14ac:dyDescent="0.2">
      <c r="A114" s="44">
        <v>5131</v>
      </c>
      <c r="B114" s="42" t="s">
        <v>296</v>
      </c>
      <c r="C114" s="45">
        <v>7475321.54</v>
      </c>
      <c r="D114" s="46">
        <f t="shared" si="0"/>
        <v>3.2760306414906522E-2</v>
      </c>
      <c r="E114" s="42"/>
    </row>
    <row r="115" spans="1:5" x14ac:dyDescent="0.2">
      <c r="A115" s="44">
        <v>5132</v>
      </c>
      <c r="B115" s="42" t="s">
        <v>297</v>
      </c>
      <c r="C115" s="45">
        <v>2918397.62</v>
      </c>
      <c r="D115" s="46">
        <f t="shared" si="0"/>
        <v>1.278976426099444E-2</v>
      </c>
      <c r="E115" s="42"/>
    </row>
    <row r="116" spans="1:5" x14ac:dyDescent="0.2">
      <c r="A116" s="44">
        <v>5133</v>
      </c>
      <c r="B116" s="42" t="s">
        <v>298</v>
      </c>
      <c r="C116" s="45">
        <v>11158552.74</v>
      </c>
      <c r="D116" s="46">
        <f t="shared" si="0"/>
        <v>4.8901924145097676E-2</v>
      </c>
      <c r="E116" s="42"/>
    </row>
    <row r="117" spans="1:5" x14ac:dyDescent="0.2">
      <c r="A117" s="44">
        <v>5134</v>
      </c>
      <c r="B117" s="42" t="s">
        <v>299</v>
      </c>
      <c r="C117" s="45">
        <v>2763408.08</v>
      </c>
      <c r="D117" s="46">
        <f t="shared" si="0"/>
        <v>1.2110528619512534E-2</v>
      </c>
      <c r="E117" s="42"/>
    </row>
    <row r="118" spans="1:5" x14ac:dyDescent="0.2">
      <c r="A118" s="44">
        <v>5135</v>
      </c>
      <c r="B118" s="42" t="s">
        <v>300</v>
      </c>
      <c r="C118" s="45">
        <v>2141833.5299999998</v>
      </c>
      <c r="D118" s="46">
        <f t="shared" si="0"/>
        <v>9.3865022871672844E-3</v>
      </c>
      <c r="E118" s="42"/>
    </row>
    <row r="119" spans="1:5" x14ac:dyDescent="0.2">
      <c r="A119" s="44">
        <v>5136</v>
      </c>
      <c r="B119" s="42" t="s">
        <v>301</v>
      </c>
      <c r="C119" s="45">
        <v>355820.57</v>
      </c>
      <c r="D119" s="46">
        <f t="shared" si="0"/>
        <v>1.5593698330636215E-3</v>
      </c>
      <c r="E119" s="42"/>
    </row>
    <row r="120" spans="1:5" x14ac:dyDescent="0.2">
      <c r="A120" s="44">
        <v>5137</v>
      </c>
      <c r="B120" s="42" t="s">
        <v>302</v>
      </c>
      <c r="C120" s="45">
        <v>39173.03</v>
      </c>
      <c r="D120" s="46">
        <f t="shared" si="0"/>
        <v>1.7167428305703698E-4</v>
      </c>
      <c r="E120" s="42"/>
    </row>
    <row r="121" spans="1:5" x14ac:dyDescent="0.2">
      <c r="A121" s="44">
        <v>5138</v>
      </c>
      <c r="B121" s="42" t="s">
        <v>303</v>
      </c>
      <c r="C121" s="45">
        <v>15506173.369999999</v>
      </c>
      <c r="D121" s="46">
        <f t="shared" si="0"/>
        <v>6.795520275691895E-2</v>
      </c>
      <c r="E121" s="42"/>
    </row>
    <row r="122" spans="1:5" x14ac:dyDescent="0.2">
      <c r="A122" s="44">
        <v>5139</v>
      </c>
      <c r="B122" s="42" t="s">
        <v>304</v>
      </c>
      <c r="C122" s="45">
        <v>2315568.81</v>
      </c>
      <c r="D122" s="46">
        <f t="shared" si="0"/>
        <v>1.0147890406383838E-2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54015471.480000004</v>
      </c>
      <c r="D123" s="124">
        <f t="shared" si="0"/>
        <v>0.2367207065758464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13226348.48</v>
      </c>
      <c r="D124" s="124">
        <f t="shared" si="0"/>
        <v>5.7963958692154545E-2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13226348.48</v>
      </c>
      <c r="D126" s="46">
        <f t="shared" si="0"/>
        <v>5.7963958692154545E-2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10605432.039999999</v>
      </c>
      <c r="D130" s="124">
        <f t="shared" si="0"/>
        <v>4.6477894152612879E-2</v>
      </c>
      <c r="E130" s="42"/>
    </row>
    <row r="131" spans="1:5" x14ac:dyDescent="0.2">
      <c r="A131" s="44">
        <v>5231</v>
      </c>
      <c r="B131" s="42" t="s">
        <v>312</v>
      </c>
      <c r="C131" s="45">
        <v>10605432.039999999</v>
      </c>
      <c r="D131" s="46">
        <f t="shared" si="0"/>
        <v>4.6477894152612879E-2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23226964.870000001</v>
      </c>
      <c r="D133" s="124">
        <f t="shared" si="0"/>
        <v>0.10179127174099717</v>
      </c>
      <c r="E133" s="42"/>
    </row>
    <row r="134" spans="1:5" x14ac:dyDescent="0.2">
      <c r="A134" s="44">
        <v>5241</v>
      </c>
      <c r="B134" s="42" t="s">
        <v>314</v>
      </c>
      <c r="C134" s="45">
        <v>20379542.82</v>
      </c>
      <c r="D134" s="46">
        <f t="shared" si="0"/>
        <v>8.9312555159855783E-2</v>
      </c>
      <c r="E134" s="42"/>
    </row>
    <row r="135" spans="1:5" x14ac:dyDescent="0.2">
      <c r="A135" s="44">
        <v>5242</v>
      </c>
      <c r="B135" s="42" t="s">
        <v>315</v>
      </c>
      <c r="C135" s="45">
        <v>1059870</v>
      </c>
      <c r="D135" s="46">
        <f t="shared" si="0"/>
        <v>4.6448391248688648E-3</v>
      </c>
      <c r="E135" s="42"/>
    </row>
    <row r="136" spans="1:5" x14ac:dyDescent="0.2">
      <c r="A136" s="44">
        <v>5243</v>
      </c>
      <c r="B136" s="42" t="s">
        <v>316</v>
      </c>
      <c r="C136" s="45">
        <v>903519.75</v>
      </c>
      <c r="D136" s="46">
        <f t="shared" si="0"/>
        <v>3.9596402246423953E-3</v>
      </c>
      <c r="E136" s="42"/>
    </row>
    <row r="137" spans="1:5" x14ac:dyDescent="0.2">
      <c r="A137" s="44">
        <v>5244</v>
      </c>
      <c r="B137" s="42" t="s">
        <v>317</v>
      </c>
      <c r="C137" s="45">
        <v>884032.3</v>
      </c>
      <c r="D137" s="46">
        <f t="shared" si="0"/>
        <v>3.8742372316301148E-3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6956726.0899999999</v>
      </c>
      <c r="D138" s="124">
        <f t="shared" si="0"/>
        <v>3.0487581990081801E-2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6956726.0899999999</v>
      </c>
      <c r="D140" s="46">
        <f t="shared" si="0"/>
        <v>3.0487581990081801E-2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2439732.75</v>
      </c>
      <c r="D156" s="124">
        <f t="shared" si="0"/>
        <v>1.0692034052689394E-2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2439732.75</v>
      </c>
      <c r="D163" s="124">
        <f t="shared" si="1"/>
        <v>1.0692034052689394E-2</v>
      </c>
      <c r="E163" s="42"/>
    </row>
    <row r="164" spans="1:5" x14ac:dyDescent="0.2">
      <c r="A164" s="44">
        <v>5331</v>
      </c>
      <c r="B164" s="42" t="s">
        <v>340</v>
      </c>
      <c r="C164" s="45">
        <v>2439732.75</v>
      </c>
      <c r="D164" s="46">
        <f t="shared" si="1"/>
        <v>1.0692034052689394E-2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2050000</v>
      </c>
      <c r="D181" s="124">
        <f t="shared" si="1"/>
        <v>8.9840454074378677E-3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2050000</v>
      </c>
      <c r="D182" s="124">
        <f t="shared" si="1"/>
        <v>8.9840454074378677E-3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2050000</v>
      </c>
      <c r="D190" s="46">
        <f t="shared" si="1"/>
        <v>8.9840454074378677E-3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view="pageBreakPreview" zoomScale="85" zoomScaleNormal="80" zoomScaleSheetLayoutView="85" workbookViewId="0">
      <selection activeCell="B179" sqref="B17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14495478.779999999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-133.52000000000001</v>
      </c>
      <c r="D15" s="18">
        <v>-133.16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110597.57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4041917.03</v>
      </c>
      <c r="D20" s="18">
        <v>4041917.03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7499.98</v>
      </c>
      <c r="D21" s="18">
        <v>7499.98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672539.69</v>
      </c>
      <c r="D23" s="18">
        <v>672539.69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682586.39</v>
      </c>
      <c r="D24" s="18">
        <v>682586.39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1421305.34</v>
      </c>
      <c r="D25" s="18">
        <v>1421305.34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27604164.690000001</v>
      </c>
      <c r="D27" s="18">
        <v>27604164.690000001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861318168.73000014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105166293.45999999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38433753.219999999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700622060.49000001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13388864.699999999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3707196.86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124516882.77999999</v>
      </c>
      <c r="D64" s="18">
        <f t="shared" ref="D64:E64" si="0">SUM(D65:D72)</f>
        <v>0</v>
      </c>
      <c r="E64" s="18">
        <f t="shared" si="0"/>
        <v>70095620.959999993</v>
      </c>
    </row>
    <row r="65" spans="1:9" x14ac:dyDescent="0.2">
      <c r="A65" s="16">
        <v>1241</v>
      </c>
      <c r="B65" s="14" t="s">
        <v>157</v>
      </c>
      <c r="C65" s="18">
        <v>14084537.949999999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2782712.49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510720.81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85021634.159999996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1793075.22</v>
      </c>
      <c r="D69" s="18">
        <v>0</v>
      </c>
      <c r="E69" s="18">
        <v>69129920.959999993</v>
      </c>
    </row>
    <row r="70" spans="1:9" x14ac:dyDescent="0.2">
      <c r="A70" s="16">
        <v>1246</v>
      </c>
      <c r="B70" s="14" t="s">
        <v>162</v>
      </c>
      <c r="C70" s="18">
        <v>19062207.989999998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283244.15999999997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978750</v>
      </c>
      <c r="D72" s="18">
        <v>0</v>
      </c>
      <c r="E72" s="18">
        <v>965700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1667781.85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1596556.55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71225.3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41621.93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41621.93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581182.02</v>
      </c>
      <c r="D110" s="18">
        <f>SUM(D111:D119)</f>
        <v>581182.02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6018.4</v>
      </c>
      <c r="D111" s="18">
        <f>C111</f>
        <v>6018.4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8498.25</v>
      </c>
      <c r="D112" s="18">
        <f t="shared" ref="D112:D119" si="1">C112</f>
        <v>8498.25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774400.4</v>
      </c>
      <c r="D113" s="18">
        <f t="shared" si="1"/>
        <v>774400.4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8000</v>
      </c>
      <c r="D115" s="18">
        <f t="shared" si="1"/>
        <v>8000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-480417.37</v>
      </c>
      <c r="D117" s="18">
        <f t="shared" si="1"/>
        <v>-480417.37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264682.34000000003</v>
      </c>
      <c r="D119" s="18">
        <f t="shared" si="1"/>
        <v>264682.34000000003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view="pageBreakPreview" zoomScale="120" zoomScaleNormal="100" zoomScaleSheetLayoutView="120" workbookViewId="0">
      <selection activeCell="C35" sqref="C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75451446.780000001</v>
      </c>
    </row>
    <row r="10" spans="1:5" x14ac:dyDescent="0.2">
      <c r="A10" s="27">
        <v>3120</v>
      </c>
      <c r="B10" s="23" t="s">
        <v>383</v>
      </c>
      <c r="C10" s="28">
        <v>60808427.509999998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204774590.09</v>
      </c>
    </row>
    <row r="16" spans="1:5" x14ac:dyDescent="0.2">
      <c r="A16" s="27">
        <v>3220</v>
      </c>
      <c r="B16" s="23" t="s">
        <v>387</v>
      </c>
      <c r="C16" s="28">
        <v>674912105.26999998</v>
      </c>
    </row>
    <row r="17" spans="1:3" x14ac:dyDescent="0.2">
      <c r="A17" s="27">
        <v>3230</v>
      </c>
      <c r="B17" s="23" t="s">
        <v>388</v>
      </c>
      <c r="C17" s="28">
        <f>SUM(C18:C21)</f>
        <v>41444.5</v>
      </c>
    </row>
    <row r="18" spans="1:3" x14ac:dyDescent="0.2">
      <c r="A18" s="27">
        <v>3231</v>
      </c>
      <c r="B18" s="23" t="s">
        <v>389</v>
      </c>
      <c r="C18" s="28">
        <v>41444.5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view="pageBreakPreview" zoomScaleNormal="130" zoomScaleSheetLayoutView="100" workbookViewId="0">
      <selection activeCell="B154" sqref="B154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64985161.829999998</v>
      </c>
      <c r="D10" s="28">
        <v>55456691.799999997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14495478.779999999</v>
      </c>
      <c r="D12" s="28">
        <v>30675247.699999999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79480640.609999999</v>
      </c>
      <c r="D16" s="84">
        <f>SUM(D9:D15)</f>
        <v>86131939.5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206650738.73000002</v>
      </c>
      <c r="D21" s="84">
        <f>SUM(D22:D28)</f>
        <v>175767278.00999999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204051067.37</v>
      </c>
      <c r="D26" s="28">
        <v>175767278.00999999</v>
      </c>
    </row>
    <row r="27" spans="1:4" x14ac:dyDescent="0.2">
      <c r="A27" s="27">
        <v>1236</v>
      </c>
      <c r="B27" s="23" t="s">
        <v>154</v>
      </c>
      <c r="C27" s="28">
        <v>2599671.36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15912423.51</v>
      </c>
      <c r="D29" s="84">
        <f>SUM(D30:D37)</f>
        <v>19443863.800000001</v>
      </c>
    </row>
    <row r="30" spans="1:4" x14ac:dyDescent="0.2">
      <c r="A30" s="27">
        <v>1241</v>
      </c>
      <c r="B30" s="23" t="s">
        <v>157</v>
      </c>
      <c r="C30" s="28">
        <v>130849.64</v>
      </c>
      <c r="D30" s="28">
        <v>991666.57</v>
      </c>
    </row>
    <row r="31" spans="1:4" x14ac:dyDescent="0.2">
      <c r="A31" s="27">
        <v>1242</v>
      </c>
      <c r="B31" s="23" t="s">
        <v>158</v>
      </c>
      <c r="C31" s="28">
        <v>27499.94</v>
      </c>
      <c r="D31" s="28">
        <v>218734.03</v>
      </c>
    </row>
    <row r="32" spans="1:4" x14ac:dyDescent="0.2">
      <c r="A32" s="27">
        <v>1243</v>
      </c>
      <c r="B32" s="23" t="s">
        <v>159</v>
      </c>
      <c r="C32" s="28">
        <v>80852</v>
      </c>
      <c r="D32" s="28">
        <v>126962</v>
      </c>
    </row>
    <row r="33" spans="1:5" x14ac:dyDescent="0.2">
      <c r="A33" s="27">
        <v>1244</v>
      </c>
      <c r="B33" s="23" t="s">
        <v>160</v>
      </c>
      <c r="C33" s="28">
        <v>14565849.9</v>
      </c>
      <c r="D33" s="28">
        <v>10252570.16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1107372.03</v>
      </c>
      <c r="D35" s="28">
        <v>7853931.04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19755.02</v>
      </c>
      <c r="D38" s="133">
        <f>SUM(D39:D43)</f>
        <v>14850</v>
      </c>
    </row>
    <row r="39" spans="1:5" x14ac:dyDescent="0.2">
      <c r="A39" s="134">
        <v>1251</v>
      </c>
      <c r="B39" s="135" t="s">
        <v>167</v>
      </c>
      <c r="C39" s="136">
        <v>19755.02</v>
      </c>
      <c r="D39" s="136">
        <v>14850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222582917.26000002</v>
      </c>
      <c r="D44" s="84">
        <f>D21+D29+D38</f>
        <v>195225991.81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204774590.09</v>
      </c>
      <c r="D48" s="84">
        <v>119364251.09999999</v>
      </c>
      <c r="E48" s="156"/>
    </row>
    <row r="49" spans="1:4" x14ac:dyDescent="0.2">
      <c r="A49" s="27"/>
      <c r="B49" s="85" t="s">
        <v>509</v>
      </c>
      <c r="C49" s="84">
        <f>C54+C66+C94+C97+C50</f>
        <v>2054466</v>
      </c>
      <c r="D49" s="84">
        <f>D54+D66+D94+D97+D50</f>
        <v>110304420.56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2050000</v>
      </c>
      <c r="D66" s="84">
        <f>D67+D76+D79+D85</f>
        <v>8400114.1500000004</v>
      </c>
    </row>
    <row r="67" spans="1:4" x14ac:dyDescent="0.2">
      <c r="A67" s="27">
        <v>5510</v>
      </c>
      <c r="B67" s="23" t="s">
        <v>357</v>
      </c>
      <c r="C67" s="28">
        <f>SUM(C68:C75)</f>
        <v>2050000</v>
      </c>
      <c r="D67" s="28">
        <f>SUM(D68:D75)</f>
        <v>8400114.1500000004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1924449.35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6328305.6900000004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5400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141959.10999999999</v>
      </c>
    </row>
    <row r="75" spans="1:4" x14ac:dyDescent="0.2">
      <c r="A75" s="27">
        <v>5518</v>
      </c>
      <c r="B75" s="23" t="s">
        <v>41</v>
      </c>
      <c r="C75" s="28">
        <v>2050000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96149736.859999999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96149736.859999999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96149736.859999999</v>
      </c>
    </row>
    <row r="97" spans="1:4" x14ac:dyDescent="0.2">
      <c r="A97" s="34">
        <v>2110</v>
      </c>
      <c r="B97" s="88" t="s">
        <v>521</v>
      </c>
      <c r="C97" s="84">
        <f>SUM(C98:C102)</f>
        <v>4466</v>
      </c>
      <c r="D97" s="84">
        <f>SUM(D98:D102)</f>
        <v>5754569.5499999989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2664770.38</v>
      </c>
    </row>
    <row r="99" spans="1:4" x14ac:dyDescent="0.2">
      <c r="A99" s="27">
        <v>2112</v>
      </c>
      <c r="B99" s="23" t="s">
        <v>523</v>
      </c>
      <c r="C99" s="28">
        <v>0.01</v>
      </c>
      <c r="D99" s="28">
        <v>1911681.4</v>
      </c>
    </row>
    <row r="100" spans="1:4" x14ac:dyDescent="0.2">
      <c r="A100" s="27">
        <v>2112</v>
      </c>
      <c r="B100" s="23" t="s">
        <v>524</v>
      </c>
      <c r="C100" s="28">
        <v>4465.99</v>
      </c>
      <c r="D100" s="28">
        <v>1178117.77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110597.56999999999</v>
      </c>
      <c r="D112" s="102">
        <f>+D113+D135</f>
        <v>46484.53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110597.56999999999</v>
      </c>
      <c r="D135" s="84">
        <f>SUM(D136:D144)</f>
        <v>46484.53</v>
      </c>
    </row>
    <row r="136" spans="1:4" x14ac:dyDescent="0.2">
      <c r="A136" s="27">
        <v>1124</v>
      </c>
      <c r="B136" s="89" t="s">
        <v>529</v>
      </c>
      <c r="C136" s="90">
        <v>110452.63</v>
      </c>
      <c r="D136" s="28">
        <v>-0.11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144.94999999999999</v>
      </c>
      <c r="D139" s="28">
        <v>0.1</v>
      </c>
    </row>
    <row r="140" spans="1:4" x14ac:dyDescent="0.2">
      <c r="A140" s="27">
        <v>1124</v>
      </c>
      <c r="B140" s="89" t="s">
        <v>533</v>
      </c>
      <c r="C140" s="28">
        <v>-999.99</v>
      </c>
      <c r="D140" s="28">
        <v>-0.45</v>
      </c>
    </row>
    <row r="141" spans="1:4" x14ac:dyDescent="0.2">
      <c r="A141" s="27">
        <v>1124</v>
      </c>
      <c r="B141" s="89" t="s">
        <v>534</v>
      </c>
      <c r="C141" s="28">
        <v>999.98</v>
      </c>
      <c r="D141" s="28">
        <v>46484.99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206718458.52000001</v>
      </c>
      <c r="D145" s="84">
        <f>D48+D49+D103-D109-D112</f>
        <v>229622187.13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view="pageBreakPreview" zoomScale="130" zoomScaleNormal="100" zoomScaleSheetLayoutView="130" workbookViewId="0">
      <selection activeCell="B30" sqref="B30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432956874.01999998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432956874.01999998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view="pageBreakPreview" zoomScale="110" zoomScaleNormal="100" zoomScaleSheetLayoutView="110" workbookViewId="0">
      <selection activeCell="E36" sqref="E3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449489630.70999998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223357346.78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130849.64</v>
      </c>
    </row>
    <row r="12" spans="1:3" x14ac:dyDescent="0.2">
      <c r="A12" s="78">
        <v>2.4</v>
      </c>
      <c r="B12" s="65" t="s">
        <v>158</v>
      </c>
      <c r="C12" s="97">
        <v>27499.94</v>
      </c>
    </row>
    <row r="13" spans="1:3" x14ac:dyDescent="0.2">
      <c r="A13" s="78">
        <v>2.5</v>
      </c>
      <c r="B13" s="65" t="s">
        <v>159</v>
      </c>
      <c r="C13" s="97">
        <v>80852</v>
      </c>
    </row>
    <row r="14" spans="1:3" x14ac:dyDescent="0.2">
      <c r="A14" s="78">
        <v>2.6</v>
      </c>
      <c r="B14" s="65" t="s">
        <v>160</v>
      </c>
      <c r="C14" s="97">
        <v>14565849.9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1107372.03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19755.02</v>
      </c>
    </row>
    <row r="20" spans="1:3" x14ac:dyDescent="0.2">
      <c r="A20" s="78" t="s">
        <v>476</v>
      </c>
      <c r="B20" s="65" t="s">
        <v>451</v>
      </c>
      <c r="C20" s="97">
        <v>204825496.88999999</v>
      </c>
    </row>
    <row r="21" spans="1:3" x14ac:dyDescent="0.2">
      <c r="A21" s="78" t="s">
        <v>477</v>
      </c>
      <c r="B21" s="65" t="s">
        <v>452</v>
      </c>
      <c r="C21" s="97">
        <v>2599671.36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2050000</v>
      </c>
    </row>
    <row r="32" spans="1:3" x14ac:dyDescent="0.2">
      <c r="A32" s="78" t="s">
        <v>469</v>
      </c>
      <c r="B32" s="65" t="s">
        <v>357</v>
      </c>
      <c r="C32" s="97">
        <v>2050000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228182283.92999998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view="pageBreakPreview" zoomScaleNormal="100" zoomScaleSheetLayoutView="100" workbookViewId="0">
      <selection activeCell="C68" sqref="C68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50571.8</v>
      </c>
      <c r="D24" s="28">
        <v>8631.7999999999993</v>
      </c>
      <c r="E24" s="28">
        <v>-64800.6</v>
      </c>
      <c r="F24" s="28">
        <f t="shared" si="0"/>
        <v>-5596.9999999999927</v>
      </c>
    </row>
    <row r="25" spans="1:6" x14ac:dyDescent="0.2">
      <c r="A25" s="23">
        <v>7340</v>
      </c>
      <c r="B25" s="23" t="s">
        <v>63</v>
      </c>
      <c r="C25" s="28">
        <v>-50571.8</v>
      </c>
      <c r="D25" s="28">
        <v>64800.6</v>
      </c>
      <c r="E25" s="28">
        <v>-8631.7999999999993</v>
      </c>
      <c r="F25" s="28">
        <f t="shared" si="0"/>
        <v>5596.9999999999964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40" t="s">
        <v>602</v>
      </c>
    </row>
    <row r="38" spans="1:6" x14ac:dyDescent="0.2">
      <c r="B38" s="35"/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455621729.63999999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-89805704.769999996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67140849.150000006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2839236.65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-435796110.67000002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-455621729.63999999</v>
      </c>
    </row>
    <row r="51" spans="1:3" x14ac:dyDescent="0.2">
      <c r="A51" s="23">
        <v>8220</v>
      </c>
      <c r="B51" s="112" t="s">
        <v>46</v>
      </c>
      <c r="C51" s="114">
        <v>113772547.09</v>
      </c>
    </row>
    <row r="52" spans="1:3" x14ac:dyDescent="0.2">
      <c r="A52" s="23">
        <v>8230</v>
      </c>
      <c r="B52" s="112" t="s">
        <v>599</v>
      </c>
      <c r="C52" s="114">
        <v>-184995103.66</v>
      </c>
    </row>
    <row r="53" spans="1:3" x14ac:dyDescent="0.2">
      <c r="A53" s="23">
        <v>8240</v>
      </c>
      <c r="B53" s="112" t="s">
        <v>45</v>
      </c>
      <c r="C53" s="114">
        <v>77354655.5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363833.75</v>
      </c>
    </row>
    <row r="56" spans="1:3" x14ac:dyDescent="0.2">
      <c r="A56" s="23">
        <v>8270</v>
      </c>
      <c r="B56" s="112" t="s">
        <v>42</v>
      </c>
      <c r="C56" s="114">
        <v>449125796.95999998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2019-02-13T21:19:08Z</cp:lastPrinted>
  <dcterms:created xsi:type="dcterms:W3CDTF">2012-12-11T20:36:24Z</dcterms:created>
  <dcterms:modified xsi:type="dcterms:W3CDTF">2024-11-06T00:33:09Z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